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ty\Documents\BitSprings\Clients\SNIA\SSSI\SSD SIG\Endurance\"/>
    </mc:Choice>
  </mc:AlternateContent>
  <xr:revisionPtr revIDLastSave="0" documentId="8_{7B221FBD-08A7-4CBE-8730-687638F717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nduranc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3" l="1"/>
  <c r="E19" i="3"/>
  <c r="E7" i="3"/>
  <c r="E8" i="3" s="1"/>
  <c r="G7" i="3"/>
  <c r="F7" i="3"/>
  <c r="D7" i="3"/>
  <c r="D15" i="3"/>
  <c r="C15" i="3"/>
  <c r="H15" i="3"/>
  <c r="B15" i="3"/>
  <c r="H8" i="3"/>
  <c r="H14" i="3" s="1"/>
  <c r="C19" i="3"/>
  <c r="C7" i="3"/>
  <c r="C8" i="3" s="1"/>
  <c r="C9" i="3" l="1"/>
  <c r="C13" i="3"/>
  <c r="C22" i="3" s="1"/>
  <c r="C23" i="3" s="1"/>
  <c r="C14" i="3"/>
  <c r="C20" i="3" s="1"/>
  <c r="C21" i="3" s="1"/>
  <c r="H9" i="3"/>
  <c r="H13" i="3"/>
  <c r="H22" i="3" s="1"/>
  <c r="H23" i="3" s="1"/>
  <c r="E14" i="3"/>
  <c r="E13" i="3"/>
  <c r="E22" i="3" s="1"/>
  <c r="E23" i="3" s="1"/>
  <c r="E9" i="3"/>
  <c r="H16" i="3"/>
  <c r="H20" i="3"/>
  <c r="H21" i="3" s="1"/>
  <c r="D8" i="3"/>
  <c r="D14" i="3" s="1"/>
  <c r="D19" i="3"/>
  <c r="F19" i="3"/>
  <c r="G19" i="3"/>
  <c r="B19" i="3"/>
  <c r="F8" i="3"/>
  <c r="F14" i="3" s="1"/>
  <c r="F16" i="3" s="1"/>
  <c r="G8" i="3"/>
  <c r="G14" i="3" s="1"/>
  <c r="B8" i="3"/>
  <c r="B9" i="3" s="1"/>
  <c r="C16" i="3" l="1"/>
  <c r="E20" i="3"/>
  <c r="E21" i="3" s="1"/>
  <c r="E16" i="3"/>
  <c r="G16" i="3"/>
  <c r="G20" i="3"/>
  <c r="B14" i="3"/>
  <c r="F13" i="3"/>
  <c r="F22" i="3" s="1"/>
  <c r="G13" i="3"/>
  <c r="G22" i="3" s="1"/>
  <c r="D13" i="3"/>
  <c r="D22" i="3" s="1"/>
  <c r="B13" i="3"/>
  <c r="B22" i="3" s="1"/>
  <c r="F20" i="3"/>
  <c r="D20" i="3"/>
  <c r="D16" i="3"/>
  <c r="D9" i="3"/>
  <c r="G9" i="3"/>
  <c r="F9" i="3"/>
  <c r="F23" i="3" l="1"/>
  <c r="G23" i="3"/>
  <c r="F21" i="3"/>
  <c r="D23" i="3"/>
  <c r="G21" i="3"/>
  <c r="D21" i="3"/>
  <c r="B23" i="3"/>
  <c r="B16" i="3"/>
  <c r="B20" i="3"/>
  <c r="B21" i="3" l="1"/>
</calcChain>
</file>

<file path=xl/sharedStrings.xml><?xml version="1.0" encoding="utf-8"?>
<sst xmlns="http://schemas.openxmlformats.org/spreadsheetml/2006/main" count="56" uniqueCount="49">
  <si>
    <t>comment</t>
  </si>
  <si>
    <t>rated life in years</t>
  </si>
  <si>
    <t>User Capacity (GB):</t>
  </si>
  <si>
    <t>Raw Capacity (GB)</t>
  </si>
  <si>
    <t>Raw Capacity (GiB)</t>
  </si>
  <si>
    <t>Overprovisioning / Spare area</t>
  </si>
  <si>
    <t>Write Amplification Factor (WAF)</t>
  </si>
  <si>
    <t>NAND P/E Cycles</t>
  </si>
  <si>
    <t>User write bandwidth (MB/s)</t>
  </si>
  <si>
    <t>SSD NAND write bandwidth (MB/s)</t>
  </si>
  <si>
    <t>converting JEDEC GiB to GB</t>
  </si>
  <si>
    <t>number of dice * capacity of die</t>
  </si>
  <si>
    <t>usable capacity in GB, what is on SSD label</t>
  </si>
  <si>
    <t>raw capacity * P/E cycles</t>
  </si>
  <si>
    <t>SSD attributes and calculations</t>
  </si>
  <si>
    <t>Spec sheet rated TBW</t>
  </si>
  <si>
    <t>Calculated Endurance (TBW)</t>
  </si>
  <si>
    <t>estimated NAND endurance (TBW, WAF=1)</t>
  </si>
  <si>
    <t>days to wear out (drive full, worst case)</t>
  </si>
  <si>
    <t>years to wear out (drive full, worst case)</t>
  </si>
  <si>
    <t>Class</t>
  </si>
  <si>
    <t>data center</t>
  </si>
  <si>
    <t>DWPD over 5 years (calculated)</t>
  </si>
  <si>
    <t>days to wear out (WAF=1)</t>
  </si>
  <si>
    <t>years to wear out (WAF=1)</t>
  </si>
  <si>
    <t>estimated based on raw and user capacity</t>
  </si>
  <si>
    <t>approx NAND PE cycles from vendor (1000-1500 for bad TLC or good QLC, 5000-7000 for data center TLC, 10000 for enterprise TLC)</t>
  </si>
  <si>
    <t>5 year warranty</t>
  </si>
  <si>
    <t>enterprise</t>
  </si>
  <si>
    <t>use 1-1.2 for sequential, 2-3 for 3 DWPD drive, and 5-6 for &lt;1 DWPD drive, this is worst case / JEDEC measured WAF that should match what vendor uses on spec sheet</t>
  </si>
  <si>
    <t>raw capacity * P/E cycles / WAF</t>
  </si>
  <si>
    <t>taken from SSD product spec</t>
  </si>
  <si>
    <t>TBW / 365 / rated life in years / capacity</t>
  </si>
  <si>
    <t>SSD writes at host</t>
  </si>
  <si>
    <t>BW that SSD sees internally</t>
  </si>
  <si>
    <t>enterprise server</t>
  </si>
  <si>
    <t>Segment</t>
  </si>
  <si>
    <t>read intensive</t>
  </si>
  <si>
    <t>mixed use</t>
  </si>
  <si>
    <t>client</t>
  </si>
  <si>
    <t>mainstream</t>
  </si>
  <si>
    <t>high end</t>
  </si>
  <si>
    <t>storage class memory</t>
  </si>
  <si>
    <t>entry</t>
  </si>
  <si>
    <t>media</t>
  </si>
  <si>
    <t>eTLC</t>
  </si>
  <si>
    <t>TLC</t>
  </si>
  <si>
    <t>QLC</t>
  </si>
  <si>
    <t>SCM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</si>
</sst>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center"/>
    </xf>
    <xf numFmtId="2" fontId="0" fillId="0" borderId="0" xfId="0" applyNumberFormat="1"/>
    <xf numFmtId="1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Fill="1"/>
    <xf numFmtId="164" fontId="0" fillId="0" borderId="0" xfId="1" applyNumberFormat="1" applyFont="1"/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DAE3B-45C0-3042-88A4-F117753B6B44}">
  <dimension ref="A2:J40"/>
  <sheetViews>
    <sheetView tabSelected="1" zoomScale="125" zoomScaleNormal="120" workbookViewId="0">
      <selection activeCell="F28" sqref="F28"/>
    </sheetView>
  </sheetViews>
  <sheetFormatPr defaultColWidth="8.85546875" defaultRowHeight="15" x14ac:dyDescent="0.25"/>
  <cols>
    <col min="1" max="1" width="34.28515625" customWidth="1"/>
    <col min="2" max="2" width="15.140625" bestFit="1" customWidth="1"/>
    <col min="3" max="3" width="15.140625" customWidth="1"/>
    <col min="4" max="4" width="12.7109375" bestFit="1" customWidth="1"/>
    <col min="5" max="6" width="12.85546875" bestFit="1" customWidth="1"/>
    <col min="7" max="7" width="12.7109375" bestFit="1" customWidth="1"/>
    <col min="8" max="8" width="12.7109375" customWidth="1"/>
    <col min="11" max="11" width="27.42578125" customWidth="1"/>
  </cols>
  <sheetData>
    <row r="2" spans="1:10" x14ac:dyDescent="0.25">
      <c r="A2" t="s">
        <v>36</v>
      </c>
      <c r="B2" t="s">
        <v>35</v>
      </c>
      <c r="C2" t="s">
        <v>35</v>
      </c>
      <c r="D2" t="s">
        <v>21</v>
      </c>
      <c r="E2" t="s">
        <v>39</v>
      </c>
      <c r="F2" t="s">
        <v>39</v>
      </c>
      <c r="G2" t="s">
        <v>39</v>
      </c>
      <c r="H2" t="s">
        <v>28</v>
      </c>
      <c r="J2" s="4" t="s">
        <v>0</v>
      </c>
    </row>
    <row r="3" spans="1:10" x14ac:dyDescent="0.25">
      <c r="A3" t="s">
        <v>20</v>
      </c>
      <c r="B3" t="s">
        <v>38</v>
      </c>
      <c r="C3" t="s">
        <v>37</v>
      </c>
      <c r="D3" t="s">
        <v>37</v>
      </c>
      <c r="E3" t="s">
        <v>43</v>
      </c>
      <c r="F3" t="s">
        <v>40</v>
      </c>
      <c r="G3" t="s">
        <v>41</v>
      </c>
      <c r="H3" t="s">
        <v>42</v>
      </c>
    </row>
    <row r="4" spans="1:10" x14ac:dyDescent="0.25">
      <c r="A4" t="s">
        <v>44</v>
      </c>
      <c r="B4" t="s">
        <v>45</v>
      </c>
      <c r="C4" t="s">
        <v>45</v>
      </c>
      <c r="D4" t="s">
        <v>46</v>
      </c>
      <c r="E4" t="s">
        <v>47</v>
      </c>
      <c r="F4" t="s">
        <v>46</v>
      </c>
      <c r="G4" t="s">
        <v>45</v>
      </c>
      <c r="H4" t="s">
        <v>48</v>
      </c>
    </row>
    <row r="5" spans="1:10" ht="14.1" customHeight="1" x14ac:dyDescent="0.25">
      <c r="A5" s="4" t="s">
        <v>14</v>
      </c>
    </row>
    <row r="6" spans="1:10" x14ac:dyDescent="0.25">
      <c r="A6" t="s">
        <v>2</v>
      </c>
      <c r="B6">
        <v>3200</v>
      </c>
      <c r="C6">
        <v>3840</v>
      </c>
      <c r="D6">
        <v>1920</v>
      </c>
      <c r="E6">
        <v>1024</v>
      </c>
      <c r="F6">
        <v>1024</v>
      </c>
      <c r="G6">
        <v>1024</v>
      </c>
      <c r="H6">
        <v>1000</v>
      </c>
      <c r="J6" t="s">
        <v>12</v>
      </c>
    </row>
    <row r="7" spans="1:10" x14ac:dyDescent="0.25">
      <c r="A7" t="s">
        <v>4</v>
      </c>
      <c r="B7">
        <v>4096</v>
      </c>
      <c r="C7">
        <f>64*64</f>
        <v>4096</v>
      </c>
      <c r="D7">
        <f>32*64</f>
        <v>2048</v>
      </c>
      <c r="E7">
        <f>32*32</f>
        <v>1024</v>
      </c>
      <c r="F7">
        <f>32*32</f>
        <v>1024</v>
      </c>
      <c r="G7">
        <f>32*32</f>
        <v>1024</v>
      </c>
      <c r="H7">
        <v>1000</v>
      </c>
      <c r="J7" t="s">
        <v>11</v>
      </c>
    </row>
    <row r="8" spans="1:10" x14ac:dyDescent="0.25">
      <c r="A8" t="s">
        <v>3</v>
      </c>
      <c r="B8" s="3">
        <f>B7*(1024^3)/(1000^3)</f>
        <v>4398.0465111040003</v>
      </c>
      <c r="C8" s="3">
        <f>C7*(1024^3)/(1000^3)</f>
        <v>4398.0465111040003</v>
      </c>
      <c r="D8" s="3">
        <f t="shared" ref="D8:G8" si="0">D7*(1024^3)/(1000^3)</f>
        <v>2199.0232555520001</v>
      </c>
      <c r="E8" s="3">
        <f t="shared" ref="E8" si="1">E7*(1024^3)/(1000^3)</f>
        <v>1099.5116277760001</v>
      </c>
      <c r="F8" s="3">
        <f t="shared" si="0"/>
        <v>1099.5116277760001</v>
      </c>
      <c r="G8" s="3">
        <f t="shared" si="0"/>
        <v>1099.5116277760001</v>
      </c>
      <c r="H8" s="3">
        <f t="shared" ref="H8" si="2">H7*(1024^3)/(1000^3)</f>
        <v>1073.741824</v>
      </c>
      <c r="J8" t="s">
        <v>10</v>
      </c>
    </row>
    <row r="9" spans="1:10" x14ac:dyDescent="0.25">
      <c r="A9" t="s">
        <v>5</v>
      </c>
      <c r="B9" s="7">
        <f t="shared" ref="B9:G9" si="3">1-(B6/B8)</f>
        <v>0.27240423858165741</v>
      </c>
      <c r="C9" s="7">
        <f t="shared" si="3"/>
        <v>0.12688508629798889</v>
      </c>
      <c r="D9" s="7">
        <f t="shared" si="3"/>
        <v>0.12688508629798889</v>
      </c>
      <c r="E9" s="7">
        <f t="shared" ref="E9" si="4">1-(E6/E8)</f>
        <v>6.8677425384521595E-2</v>
      </c>
      <c r="F9" s="7">
        <f t="shared" si="3"/>
        <v>6.8677425384521595E-2</v>
      </c>
      <c r="G9" s="7">
        <f t="shared" si="3"/>
        <v>6.8677425384521595E-2</v>
      </c>
      <c r="H9" s="7">
        <f t="shared" ref="H9" si="5">1-(H6/H8)</f>
        <v>6.8677425384521484E-2</v>
      </c>
      <c r="J9" t="s">
        <v>25</v>
      </c>
    </row>
    <row r="10" spans="1:10" x14ac:dyDescent="0.25">
      <c r="A10" t="s">
        <v>7</v>
      </c>
      <c r="B10" s="5">
        <v>10000</v>
      </c>
      <c r="C10" s="5">
        <v>10000</v>
      </c>
      <c r="D10" s="5">
        <v>7000</v>
      </c>
      <c r="E10" s="5">
        <v>3000</v>
      </c>
      <c r="F10" s="5">
        <v>3000</v>
      </c>
      <c r="G10" s="5">
        <v>7000</v>
      </c>
      <c r="H10" s="5">
        <v>7000</v>
      </c>
      <c r="J10" t="s">
        <v>26</v>
      </c>
    </row>
    <row r="11" spans="1:10" x14ac:dyDescent="0.25">
      <c r="A11" t="s">
        <v>6</v>
      </c>
      <c r="B11">
        <v>2.5</v>
      </c>
      <c r="C11">
        <v>5</v>
      </c>
      <c r="D11">
        <v>5</v>
      </c>
      <c r="E11">
        <v>5</v>
      </c>
      <c r="F11">
        <v>5</v>
      </c>
      <c r="G11">
        <v>4</v>
      </c>
      <c r="H11">
        <v>1</v>
      </c>
      <c r="J11" t="s">
        <v>29</v>
      </c>
    </row>
    <row r="12" spans="1:10" x14ac:dyDescent="0.25">
      <c r="A12" t="s">
        <v>1</v>
      </c>
      <c r="B12">
        <v>5</v>
      </c>
      <c r="C12" s="8">
        <v>5</v>
      </c>
      <c r="D12">
        <v>5</v>
      </c>
      <c r="E12">
        <v>3</v>
      </c>
      <c r="F12">
        <v>3</v>
      </c>
      <c r="G12">
        <v>5</v>
      </c>
      <c r="H12">
        <v>5</v>
      </c>
      <c r="J12" t="s">
        <v>27</v>
      </c>
    </row>
    <row r="13" spans="1:10" x14ac:dyDescent="0.25">
      <c r="A13" t="s">
        <v>17</v>
      </c>
      <c r="B13" s="3">
        <f t="shared" ref="B13:G13" si="6">(B8/1000)*B10</f>
        <v>43980.465111040001</v>
      </c>
      <c r="C13" s="3">
        <f t="shared" si="6"/>
        <v>43980.465111040001</v>
      </c>
      <c r="D13" s="3">
        <f t="shared" si="6"/>
        <v>15393.162788864</v>
      </c>
      <c r="E13" s="3">
        <f t="shared" ref="E13" si="7">(E8/1000)*E10</f>
        <v>3298.534883328</v>
      </c>
      <c r="F13" s="3">
        <f t="shared" si="6"/>
        <v>3298.534883328</v>
      </c>
      <c r="G13" s="3">
        <f t="shared" si="6"/>
        <v>7696.5813944319998</v>
      </c>
      <c r="H13" s="3">
        <f t="shared" ref="H13" si="8">(H8/1000)*H10</f>
        <v>7516.192767999999</v>
      </c>
      <c r="J13" t="s">
        <v>13</v>
      </c>
    </row>
    <row r="14" spans="1:10" x14ac:dyDescent="0.25">
      <c r="A14" t="s">
        <v>16</v>
      </c>
      <c r="B14" s="3">
        <f t="shared" ref="B14:G14" si="9">(B8/1000)*B10/B11</f>
        <v>17592.186044416001</v>
      </c>
      <c r="C14" s="3">
        <f t="shared" si="9"/>
        <v>8796.0930222080005</v>
      </c>
      <c r="D14" s="3">
        <f t="shared" si="9"/>
        <v>3078.6325577727998</v>
      </c>
      <c r="E14" s="3">
        <f t="shared" ref="E14" si="10">(E8/1000)*E10/E11</f>
        <v>659.7069766656</v>
      </c>
      <c r="F14" s="3">
        <f t="shared" si="9"/>
        <v>659.7069766656</v>
      </c>
      <c r="G14" s="3">
        <f t="shared" si="9"/>
        <v>1924.1453486079999</v>
      </c>
      <c r="H14" s="3">
        <f t="shared" ref="H14" si="11">(H8/1000)*H10/H11</f>
        <v>7516.192767999999</v>
      </c>
      <c r="J14" t="s">
        <v>30</v>
      </c>
    </row>
    <row r="15" spans="1:10" x14ac:dyDescent="0.25">
      <c r="A15" t="s">
        <v>15</v>
      </c>
      <c r="B15">
        <f>3*B6*365*5/1000</f>
        <v>17520</v>
      </c>
      <c r="C15">
        <f>1*C6*365*5/1000</f>
        <v>7008</v>
      </c>
      <c r="D15">
        <f>1*D6*365*5/1000</f>
        <v>3504</v>
      </c>
      <c r="E15">
        <v>300</v>
      </c>
      <c r="F15">
        <v>300</v>
      </c>
      <c r="G15">
        <v>1200</v>
      </c>
      <c r="H15">
        <f t="shared" ref="H15" si="12">3*H6*365*5/1000</f>
        <v>5475</v>
      </c>
      <c r="J15" t="s">
        <v>31</v>
      </c>
    </row>
    <row r="16" spans="1:10" x14ac:dyDescent="0.25">
      <c r="A16" t="s">
        <v>22</v>
      </c>
      <c r="B16" s="2">
        <f t="shared" ref="B16:G16" si="13">B14/(B6/1000*B12*365)</f>
        <v>3.0123606240438359</v>
      </c>
      <c r="C16" s="2">
        <f t="shared" si="13"/>
        <v>1.2551502600182649</v>
      </c>
      <c r="D16" s="2">
        <f t="shared" si="13"/>
        <v>0.87860518201278537</v>
      </c>
      <c r="E16" s="2">
        <f t="shared" ref="E16" si="14">E14/(E6/1000*E12*365)</f>
        <v>0.58835168438356167</v>
      </c>
      <c r="F16" s="2">
        <f t="shared" si="13"/>
        <v>0.58835168438356167</v>
      </c>
      <c r="G16" s="2">
        <f t="shared" si="13"/>
        <v>1.0296154476712329</v>
      </c>
      <c r="H16" s="2">
        <f t="shared" ref="H16" si="15">H14/(H6/1000*H12*365)</f>
        <v>4.1184617906849308</v>
      </c>
      <c r="J16" t="s">
        <v>32</v>
      </c>
    </row>
    <row r="18" spans="1:10" x14ac:dyDescent="0.25">
      <c r="A18" t="s">
        <v>8</v>
      </c>
      <c r="B18" s="3">
        <v>1200</v>
      </c>
      <c r="C18" s="3">
        <v>600</v>
      </c>
      <c r="D18" s="3">
        <v>400</v>
      </c>
      <c r="E18" s="3">
        <v>100</v>
      </c>
      <c r="F18" s="3">
        <v>500</v>
      </c>
      <c r="G18" s="3">
        <v>1500</v>
      </c>
      <c r="H18" s="3">
        <v>3400</v>
      </c>
      <c r="J18" t="s">
        <v>33</v>
      </c>
    </row>
    <row r="19" spans="1:10" x14ac:dyDescent="0.25">
      <c r="A19" t="s">
        <v>9</v>
      </c>
      <c r="B19" s="3">
        <f t="shared" ref="B19:G19" si="16">B18*B11</f>
        <v>3000</v>
      </c>
      <c r="C19" s="3">
        <f t="shared" ref="C19" si="17">C18*C11</f>
        <v>3000</v>
      </c>
      <c r="D19" s="3">
        <f t="shared" si="16"/>
        <v>2000</v>
      </c>
      <c r="E19" s="3">
        <f t="shared" ref="E19" si="18">E18*E11</f>
        <v>500</v>
      </c>
      <c r="F19" s="3">
        <f t="shared" si="16"/>
        <v>2500</v>
      </c>
      <c r="G19" s="3">
        <f t="shared" si="16"/>
        <v>6000</v>
      </c>
      <c r="H19" s="3">
        <f t="shared" ref="H19" si="19">H18*H11</f>
        <v>3400</v>
      </c>
      <c r="J19" t="s">
        <v>34</v>
      </c>
    </row>
    <row r="20" spans="1:10" x14ac:dyDescent="0.25">
      <c r="A20" s="6" t="s">
        <v>18</v>
      </c>
      <c r="B20" s="3">
        <f t="shared" ref="B20:G20" si="20">(B14*1000*1000)/B18/60/60/24</f>
        <v>169.67772033580249</v>
      </c>
      <c r="C20" s="3">
        <f t="shared" ref="C20" si="21">(C14*1000*1000)/C18/60/60/24</f>
        <v>169.67772033580249</v>
      </c>
      <c r="D20" s="3">
        <f t="shared" si="20"/>
        <v>89.0808031762963</v>
      </c>
      <c r="E20" s="3">
        <f t="shared" ref="E20" si="22">(E14*1000*1000)/E18/60/60/24</f>
        <v>76.354974151111094</v>
      </c>
      <c r="F20" s="3">
        <f t="shared" si="20"/>
        <v>15.270994830222222</v>
      </c>
      <c r="G20" s="3">
        <f t="shared" si="20"/>
        <v>14.846800529382717</v>
      </c>
      <c r="H20" s="3">
        <f t="shared" ref="H20" si="23">(H14*1000*1000)/H18/60/60/24</f>
        <v>25.586168191721129</v>
      </c>
    </row>
    <row r="21" spans="1:10" x14ac:dyDescent="0.25">
      <c r="A21" s="6" t="s">
        <v>19</v>
      </c>
      <c r="B21" s="2">
        <f t="shared" ref="B21:G21" si="24">B20/365</f>
        <v>0.46487046667343146</v>
      </c>
      <c r="C21" s="2">
        <f t="shared" ref="C21" si="25">C20/365</f>
        <v>0.46487046667343146</v>
      </c>
      <c r="D21" s="2">
        <f t="shared" si="24"/>
        <v>0.24405699500355152</v>
      </c>
      <c r="E21" s="2">
        <f t="shared" ref="E21" si="26">E20/365</f>
        <v>0.2091917100030441</v>
      </c>
      <c r="F21" s="2">
        <f t="shared" si="24"/>
        <v>4.1838342000608826E-2</v>
      </c>
      <c r="G21" s="2">
        <f t="shared" si="24"/>
        <v>4.0676165833925255E-2</v>
      </c>
      <c r="H21" s="2">
        <f t="shared" ref="H21" si="27">H20/365</f>
        <v>7.0099090936222269E-2</v>
      </c>
    </row>
    <row r="22" spans="1:10" x14ac:dyDescent="0.25">
      <c r="A22" s="6" t="s">
        <v>23</v>
      </c>
      <c r="B22" s="3">
        <f t="shared" ref="B22:G22" si="28">(B13*1000*1000)/B18/60/60/24</f>
        <v>424.19430083950624</v>
      </c>
      <c r="C22" s="3">
        <f t="shared" ref="C22" si="29">(C13*1000*1000)/C18/60/60/24</f>
        <v>848.38860167901248</v>
      </c>
      <c r="D22" s="3">
        <f t="shared" si="28"/>
        <v>445.40401588148148</v>
      </c>
      <c r="E22" s="3">
        <f t="shared" ref="E22" si="30">(E13*1000*1000)/E18/60/60/24</f>
        <v>381.77487075555558</v>
      </c>
      <c r="F22" s="3">
        <f t="shared" si="28"/>
        <v>76.354974151111122</v>
      </c>
      <c r="G22" s="3">
        <f t="shared" si="28"/>
        <v>59.387202117530869</v>
      </c>
      <c r="H22" s="3">
        <f t="shared" ref="H22" si="31">(H13*1000*1000)/H18/60/60/24</f>
        <v>25.586168191721129</v>
      </c>
    </row>
    <row r="23" spans="1:10" x14ac:dyDescent="0.25">
      <c r="A23" s="6" t="s">
        <v>24</v>
      </c>
      <c r="B23" s="2">
        <f>B22/365</f>
        <v>1.1621761666835788</v>
      </c>
      <c r="C23" s="2">
        <f>C22/365</f>
        <v>2.3243523333671576</v>
      </c>
      <c r="D23" s="2">
        <f t="shared" ref="D23:G23" si="32">D22/365</f>
        <v>1.2202849750177576</v>
      </c>
      <c r="E23" s="2">
        <f t="shared" ref="E23" si="33">E22/365</f>
        <v>1.0459585500152209</v>
      </c>
      <c r="F23" s="2">
        <f t="shared" si="32"/>
        <v>0.20919171000304418</v>
      </c>
      <c r="G23" s="2">
        <f t="shared" si="32"/>
        <v>0.16270466333570102</v>
      </c>
      <c r="H23" s="2">
        <f t="shared" ref="H23" si="34">H22/365</f>
        <v>7.0099090936222269E-2</v>
      </c>
    </row>
    <row r="24" spans="1:10" x14ac:dyDescent="0.25">
      <c r="B24" s="2"/>
      <c r="C24" s="2"/>
    </row>
    <row r="40" spans="2:3" x14ac:dyDescent="0.25">
      <c r="B40" s="1"/>
      <c r="C40" s="1"/>
    </row>
  </sheetData>
  <pageMargins left="0.7" right="0.7" top="0.75" bottom="0.75" header="0.3" footer="0.3"/>
  <pageSetup orientation="portrait" r:id="rId1"/>
  <ignoredErrors>
    <ignoredError sqref="F22:G22 B22 D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endurance</vt:lpstr>
    </vt:vector>
  </TitlesOfParts>
  <Company>Intel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Jonmichael Hands</dc:creator>
  <cp:lastModifiedBy>Marty Foltyn</cp:lastModifiedBy>
  <dcterms:created xsi:type="dcterms:W3CDTF">2013-12-03T05:39:22Z</dcterms:created>
  <dcterms:modified xsi:type="dcterms:W3CDTF">2021-03-24T20:11:14Z</dcterms:modified>
</cp:coreProperties>
</file>